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bbtoolsab-my.sharepoint.com/personal/paal_jahr_essve_no/Documents/"/>
    </mc:Choice>
  </mc:AlternateContent>
  <xr:revisionPtr revIDLastSave="0" documentId="8_{7BC8C7BF-1E4C-41FF-B6B1-C33C8792A1B9}" xr6:coauthVersionLast="47" xr6:coauthVersionMax="47" xr10:uidLastSave="{00000000-0000-0000-0000-000000000000}"/>
  <bookViews>
    <workbookView xWindow="-120" yWindow="-120" windowWidth="29040" windowHeight="15840" xr2:uid="{24B2233D-380D-4BB6-B1D6-75AD3712EADE}"/>
  </bookViews>
  <sheets>
    <sheet name="Ark1" sheetId="1" r:id="rId1"/>
  </sheets>
  <externalReferences>
    <externalReference r:id="rId2"/>
  </externalReferences>
  <definedNames>
    <definedName name="AREA_NOM">[1]data!$F$20</definedName>
    <definedName name="LOOK_COL">[1]data!$F$18</definedName>
    <definedName name="LOOK_TABLE">[1]data!$C$6:$I$15</definedName>
    <definedName name="SPILL">[1]data!$F$21</definedName>
    <definedName name="TUBE_ML">[1]data!$F$19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1" l="1"/>
  <c r="I33" i="1" s="1"/>
  <c r="I34" i="1" s="1"/>
  <c r="H12" i="1"/>
  <c r="G33" i="1" l="1"/>
  <c r="G35" i="1" l="1"/>
  <c r="G34" i="1"/>
</calcChain>
</file>

<file path=xl/sharedStrings.xml><?xml version="1.0" encoding="utf-8"?>
<sst xmlns="http://schemas.openxmlformats.org/spreadsheetml/2006/main" count="28" uniqueCount="24">
  <si>
    <t>ONE, 300 ml</t>
  </si>
  <si>
    <t>[mm]</t>
  </si>
  <si>
    <t></t>
  </si>
  <si>
    <t>X</t>
  </si>
  <si>
    <t>UTDATA</t>
  </si>
  <si>
    <t>Optimal</t>
  </si>
  <si>
    <t>Max.</t>
  </si>
  <si>
    <t>-</t>
  </si>
  <si>
    <t>[ml]</t>
  </si>
  <si>
    <t>Ankermasse</t>
  </si>
  <si>
    <t>Forbrukstabell</t>
  </si>
  <si>
    <t>Materiale å feste i</t>
  </si>
  <si>
    <t>Borr- og festedybde</t>
  </si>
  <si>
    <t>Antall borhull</t>
  </si>
  <si>
    <t>Gjengestang M20</t>
  </si>
  <si>
    <t>FORUTSETNINGER</t>
  </si>
  <si>
    <t>For ankermase må monteringsanvisningene følges nøye. Etter korrekt rengjøring av borhullet må hullet fylles fra bunnen og opp med ankermasse. Fyll borhullet minst 3/4 fullt. Evt. overskuddsmasse fjernes med en hammer når det har herdet ferdig.</t>
  </si>
  <si>
    <t>Det er viktig at borhullet blir helt fyllt opp etter at innfestningen er trykket og vridd på plass. En viss mengde ankermasse skal tyte ut av borhullet. Om dette ikke skjer har man benyttet for lite ankermasse og man må gjøre hele montasjen på nytt. Bruk derfor nok ankermasse. Fyll borhullet 3/4 fullt. Da blir fyllningsgraden et sted mellom "Optimal" og "Maks" i formelen under. "Optimal" fyllingsgrad er en teoretisk mengde som i praksis kan være vanskelig å nå.</t>
  </si>
  <si>
    <t>Søl fra komponentblandingen og rester i blandemunnstykket er regnet inn i hvor mange tuber man må regne med å bruke.</t>
  </si>
  <si>
    <t>ESSVE  anbefaler at man går ut i fra maksimalt forbruk, dvs. helt fylte borhull, om man ikke har meget god erfaring med montasje ved bruk av ankermasse.</t>
  </si>
  <si>
    <t>Bordiameter</t>
  </si>
  <si>
    <t>Forbruk ankermassa pr. hull</t>
  </si>
  <si>
    <t>Antall tuber for samtlige hull</t>
  </si>
  <si>
    <t>Høyde X av ikke-fyllt hull etter optimal fylling.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</si>
</sst>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3"/>
      <color theme="3"/>
      <name val="Calibri"/>
      <family val="2"/>
      <scheme val="minor"/>
    </font>
    <font>
      <sz val="11"/>
      <color rgb="FF3F3F76"/>
      <name val="Calibri"/>
      <family val="2"/>
      <scheme val="minor"/>
    </font>
    <font>
      <sz val="11"/>
      <color theme="0"/>
      <name val="Calibri"/>
      <family val="2"/>
      <scheme val="minor"/>
    </font>
    <font>
      <b/>
      <sz val="20"/>
      <color theme="0"/>
      <name val="Arial"/>
      <family val="2"/>
    </font>
    <font>
      <sz val="20"/>
      <color theme="0"/>
      <name val="Arial"/>
      <family val="2"/>
    </font>
    <font>
      <sz val="10"/>
      <name val="Arial"/>
      <family val="2"/>
    </font>
    <font>
      <sz val="10"/>
      <color rgb="FFFF0000"/>
      <name val="Arial"/>
      <family val="2"/>
    </font>
  </fonts>
  <fills count="4">
    <fill>
      <patternFill patternType="none"/>
    </fill>
    <fill>
      <patternFill patternType="gray125"/>
    </fill>
    <fill>
      <patternFill patternType="solid">
        <fgColor rgb="FFFFCC99"/>
      </patternFill>
    </fill>
    <fill>
      <patternFill patternType="solid">
        <fgColor rgb="FF42A632"/>
        <bgColor indexed="64"/>
      </patternFill>
    </fill>
  </fills>
  <borders count="8">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7F7F7F"/>
      </right>
      <top style="thin">
        <color rgb="FF7F7F7F"/>
      </top>
      <bottom style="thin">
        <color rgb="FF7F7F7F"/>
      </bottom>
      <diagonal/>
    </border>
    <border>
      <left/>
      <right/>
      <top/>
      <bottom style="thin">
        <color indexed="64"/>
      </bottom>
      <diagonal/>
    </border>
  </borders>
  <cellStyleXfs count="4">
    <xf numFmtId="0" fontId="0" fillId="0" borderId="0"/>
    <xf numFmtId="0" fontId="1" fillId="0" borderId="1" applyNumberFormat="0" applyFill="0" applyAlignment="0" applyProtection="0"/>
    <xf numFmtId="0" fontId="2" fillId="2" borderId="2" applyNumberFormat="0" applyAlignment="0" applyProtection="0"/>
    <xf numFmtId="0" fontId="3" fillId="3" borderId="0" applyNumberFormat="0" applyFont="0" applyBorder="0" applyProtection="0"/>
  </cellStyleXfs>
  <cellXfs count="34">
    <xf numFmtId="0" fontId="0" fillId="0" borderId="0" xfId="0"/>
    <xf numFmtId="0" fontId="3" fillId="3" borderId="0" xfId="3"/>
    <xf numFmtId="0" fontId="4" fillId="3" borderId="0" xfId="3" applyFont="1" applyBorder="1"/>
    <xf numFmtId="0" fontId="5" fillId="3" borderId="0" xfId="3" applyFont="1" applyBorder="1" applyAlignment="1">
      <alignment vertical="top"/>
    </xf>
    <xf numFmtId="0" fontId="3" fillId="3" borderId="0" xfId="3" applyBorder="1"/>
    <xf numFmtId="0" fontId="1" fillId="0" borderId="0" xfId="1" applyBorder="1"/>
    <xf numFmtId="0" fontId="0" fillId="0" borderId="3" xfId="0" applyBorder="1"/>
    <xf numFmtId="0" fontId="0" fillId="0" borderId="4" xfId="0" applyBorder="1"/>
    <xf numFmtId="0" fontId="0" fillId="0" borderId="5" xfId="0" applyBorder="1"/>
    <xf numFmtId="0" fontId="2" fillId="2" borderId="6" xfId="2" applyBorder="1" applyAlignment="1" applyProtection="1">
      <alignment horizontal="right"/>
      <protection locked="0"/>
    </xf>
    <xf numFmtId="0" fontId="0" fillId="0" borderId="0" xfId="0" applyAlignment="1">
      <alignment horizontal="right"/>
    </xf>
    <xf numFmtId="0" fontId="0" fillId="0" borderId="5" xfId="0" applyBorder="1" applyAlignment="1">
      <alignment horizontal="left"/>
    </xf>
    <xf numFmtId="0" fontId="0" fillId="0" borderId="0" xfId="0" applyAlignment="1">
      <alignment horizontal="left"/>
    </xf>
    <xf numFmtId="0" fontId="0" fillId="0" borderId="4" xfId="0"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0" fillId="0" borderId="0" xfId="0" applyAlignment="1">
      <alignment horizontal="right" wrapText="1"/>
    </xf>
    <xf numFmtId="1" fontId="0" fillId="0" borderId="0" xfId="0" applyNumberFormat="1"/>
    <xf numFmtId="0" fontId="6" fillId="0" borderId="0" xfId="0" applyFont="1"/>
    <xf numFmtId="0" fontId="7" fillId="0" borderId="0" xfId="0" applyFont="1"/>
    <xf numFmtId="0" fontId="1" fillId="0" borderId="0" xfId="1" applyBorder="1" applyAlignment="1">
      <alignment vertical="top"/>
    </xf>
    <xf numFmtId="0" fontId="0" fillId="0" borderId="7" xfId="0" applyBorder="1" applyAlignment="1">
      <alignment vertical="top" wrapText="1"/>
    </xf>
    <xf numFmtId="0" fontId="0" fillId="0" borderId="5" xfId="0" applyBorder="1" applyAlignment="1">
      <alignment horizontal="right"/>
    </xf>
    <xf numFmtId="0" fontId="0" fillId="0" borderId="0" xfId="0" applyAlignment="1">
      <alignment horizontal="center"/>
    </xf>
    <xf numFmtId="0" fontId="0" fillId="0" borderId="3" xfId="0" applyBorder="1" applyAlignment="1">
      <alignment horizontal="center"/>
    </xf>
    <xf numFmtId="0" fontId="0" fillId="0" borderId="5" xfId="0" applyBorder="1" applyAlignment="1">
      <alignment horizontal="center"/>
    </xf>
    <xf numFmtId="1" fontId="0" fillId="0" borderId="3" xfId="0" applyNumberFormat="1" applyBorder="1" applyAlignment="1">
      <alignment horizontal="center"/>
    </xf>
    <xf numFmtId="0" fontId="0" fillId="0" borderId="4" xfId="0" applyBorder="1" applyAlignment="1">
      <alignment horizontal="center"/>
    </xf>
    <xf numFmtId="1" fontId="0" fillId="0" borderId="5" xfId="0" applyNumberFormat="1" applyBorder="1" applyAlignment="1">
      <alignment horizontal="center"/>
    </xf>
    <xf numFmtId="1" fontId="0" fillId="0" borderId="0" xfId="0" applyNumberFormat="1" applyAlignment="1">
      <alignment horizontal="center"/>
    </xf>
    <xf numFmtId="0" fontId="0" fillId="0" borderId="4" xfId="0" applyBorder="1" applyAlignment="1">
      <alignment horizontal="right"/>
    </xf>
    <xf numFmtId="0" fontId="6" fillId="0" borderId="3" xfId="0" applyFont="1" applyBorder="1"/>
    <xf numFmtId="0" fontId="0" fillId="0" borderId="0" xfId="0" applyAlignment="1">
      <alignment vertical="top"/>
    </xf>
    <xf numFmtId="0" fontId="0" fillId="0" borderId="0" xfId="0" applyAlignment="1">
      <alignment horizontal="left" vertical="top" wrapText="1"/>
    </xf>
  </cellXfs>
  <cellStyles count="4">
    <cellStyle name="ESSVE" xfId="3" xr:uid="{06592F98-0F51-42CB-90BA-69A860DFA438}"/>
    <cellStyle name="Inndata" xfId="2" builtinId="20"/>
    <cellStyle name="Normal" xfId="0" builtinId="0"/>
    <cellStyle name="Overskrift 2" xfId="1" builtinId="17"/>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383017</xdr:colOff>
      <xdr:row>20</xdr:row>
      <xdr:rowOff>88744</xdr:rowOff>
    </xdr:from>
    <xdr:to>
      <xdr:col>19</xdr:col>
      <xdr:colOff>185445</xdr:colOff>
      <xdr:row>37</xdr:row>
      <xdr:rowOff>7646</xdr:rowOff>
    </xdr:to>
    <xdr:pic>
      <xdr:nvPicPr>
        <xdr:cNvPr id="2" name="Picture 1">
          <a:extLst>
            <a:ext uri="{FF2B5EF4-FFF2-40B4-BE49-F238E27FC236}">
              <a16:creationId xmlns:a16="http://schemas.microsoft.com/office/drawing/2014/main" id="{334D96FA-E47E-4BDF-8980-5928F86C2A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6017" y="5018884"/>
          <a:ext cx="1852208" cy="3027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ILNET1213\Work%20Folders\Desktop\2023\Marketing\Nytt%20CMS\Videre%20framdrift%20webside\ankermasse_kalkulasjon_essve.xlsx" TargetMode="External"/><Relationship Id="rId1" Type="http://schemas.openxmlformats.org/officeDocument/2006/relationships/externalLinkPath" Target="file:///C:\Users\SILNET1213\Work%20Folders\Desktop\2023\Marketing\Nytt%20CMS\Videre%20framdrift%20webside\ankermasse_kalkulasjon_ess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Åtgångsberäknare"/>
      <sheetName val="data"/>
    </sheetNames>
    <sheetDataSet>
      <sheetData sheetId="0" refreshError="1"/>
      <sheetData sheetId="1">
        <row r="6">
          <cell r="C6" t="str">
            <v>Gängstång M8</v>
          </cell>
          <cell r="D6">
            <v>10</v>
          </cell>
          <cell r="E6">
            <v>10</v>
          </cell>
          <cell r="F6">
            <v>10</v>
          </cell>
          <cell r="G6">
            <v>10</v>
          </cell>
          <cell r="H6">
            <v>36.6</v>
          </cell>
          <cell r="I6" t="str">
            <v>För valt infästningsgods rekommenderar ESSVE borrdjup 60 - 160 mm</v>
          </cell>
        </row>
        <row r="7">
          <cell r="C7" t="str">
            <v>Gängstång M10</v>
          </cell>
          <cell r="D7">
            <v>12</v>
          </cell>
          <cell r="E7">
            <v>12</v>
          </cell>
          <cell r="F7">
            <v>12</v>
          </cell>
          <cell r="G7">
            <v>12</v>
          </cell>
          <cell r="H7">
            <v>58</v>
          </cell>
          <cell r="I7" t="str">
            <v>För valt infästningsgods rekommenderar ESSVE borrdjup 60 - 200 mm</v>
          </cell>
        </row>
        <row r="8">
          <cell r="C8" t="str">
            <v>Gängstång M12</v>
          </cell>
          <cell r="D8">
            <v>14</v>
          </cell>
          <cell r="E8">
            <v>14</v>
          </cell>
          <cell r="F8">
            <v>14</v>
          </cell>
          <cell r="G8">
            <v>14</v>
          </cell>
          <cell r="H8">
            <v>84.3</v>
          </cell>
          <cell r="I8" t="str">
            <v>För valt infästningsgods rekommenderar ESSVE borrdjup 70 - 240 mm</v>
          </cell>
        </row>
        <row r="9">
          <cell r="C9" t="str">
            <v>Gängstång M16</v>
          </cell>
          <cell r="D9">
            <v>18</v>
          </cell>
          <cell r="E9">
            <v>18</v>
          </cell>
          <cell r="F9">
            <v>18</v>
          </cell>
          <cell r="G9">
            <v>18</v>
          </cell>
          <cell r="H9">
            <v>157</v>
          </cell>
          <cell r="I9" t="str">
            <v>För valt infästningsgods rekommenderar ESSVE borrdjup 80 - 320 mm</v>
          </cell>
        </row>
        <row r="10">
          <cell r="C10" t="str">
            <v>Gängstång M20</v>
          </cell>
          <cell r="D10">
            <v>24</v>
          </cell>
          <cell r="E10">
            <v>22</v>
          </cell>
          <cell r="F10">
            <v>24</v>
          </cell>
          <cell r="G10">
            <v>22</v>
          </cell>
          <cell r="H10">
            <v>245</v>
          </cell>
          <cell r="I10" t="str">
            <v>För valt infästningsgods rekommenderar ESSVE borrdjup 90 - 400 mm</v>
          </cell>
        </row>
        <row r="11">
          <cell r="C11" t="str">
            <v>Gängstång M24</v>
          </cell>
          <cell r="D11">
            <v>28</v>
          </cell>
          <cell r="E11">
            <v>28</v>
          </cell>
          <cell r="F11">
            <v>28</v>
          </cell>
          <cell r="G11">
            <v>26</v>
          </cell>
          <cell r="H11">
            <v>353</v>
          </cell>
          <cell r="I11" t="str">
            <v>För valt infästningsgods rekommenderar ESSVE borrdjup 96 - 480 mm</v>
          </cell>
        </row>
        <row r="12">
          <cell r="C12" t="str">
            <v>Gängstång M27</v>
          </cell>
          <cell r="D12">
            <v>32</v>
          </cell>
          <cell r="E12">
            <v>30</v>
          </cell>
          <cell r="F12" t="str">
            <v>Välj ankarmassa ONE eller HY för denna gängstång</v>
          </cell>
          <cell r="G12">
            <v>30</v>
          </cell>
          <cell r="H12">
            <v>459</v>
          </cell>
          <cell r="I12" t="str">
            <v>För valt infästningsgods rekommenderar ESSVE borrdjup 108 - 540 mm</v>
          </cell>
        </row>
        <row r="13">
          <cell r="C13" t="str">
            <v>Gängstång M30</v>
          </cell>
          <cell r="D13">
            <v>35</v>
          </cell>
          <cell r="E13">
            <v>35</v>
          </cell>
          <cell r="F13" t="str">
            <v>Välj ankarmassa ONE eller HY för denna gängstång</v>
          </cell>
          <cell r="G13">
            <v>35</v>
          </cell>
          <cell r="H13">
            <v>561</v>
          </cell>
          <cell r="I13" t="str">
            <v>För valt infästningsgods rekommenderar ESSVE borrdjup 120 - 600 mm</v>
          </cell>
        </row>
        <row r="14">
          <cell r="C14" t="str">
            <v>Stolpsko Typ U Ø16 mm</v>
          </cell>
          <cell r="D14">
            <v>20</v>
          </cell>
          <cell r="E14">
            <v>20</v>
          </cell>
          <cell r="F14">
            <v>20</v>
          </cell>
          <cell r="G14">
            <v>20</v>
          </cell>
          <cell r="H14">
            <v>201.06192982974676</v>
          </cell>
          <cell r="I14" t="str">
            <v>För valt infästningsgods rekommenderar ESSVE borrdjup 150 - 200 mm</v>
          </cell>
        </row>
        <row r="15">
          <cell r="C15" t="str">
            <v>Stolpsko Typ U Ø20 mm</v>
          </cell>
          <cell r="D15">
            <v>25</v>
          </cell>
          <cell r="E15">
            <v>25</v>
          </cell>
          <cell r="F15">
            <v>25</v>
          </cell>
          <cell r="G15">
            <v>25</v>
          </cell>
          <cell r="H15">
            <v>314.15926535897933</v>
          </cell>
          <cell r="I15" t="str">
            <v>För valt infästningsgods rekommenderar ESSVE borrdjup 150 - 200 mm</v>
          </cell>
        </row>
        <row r="18">
          <cell r="F18">
            <v>2</v>
          </cell>
        </row>
        <row r="19">
          <cell r="F19">
            <v>250</v>
          </cell>
        </row>
        <row r="20">
          <cell r="F20">
            <v>245</v>
          </cell>
        </row>
        <row r="21">
          <cell r="F21">
            <v>15</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06848-B30C-4D99-AE07-33D95B12F516}">
  <dimension ref="A1:W49"/>
  <sheetViews>
    <sheetView tabSelected="1" workbookViewId="0">
      <selection activeCell="N36" sqref="N36"/>
    </sheetView>
  </sheetViews>
  <sheetFormatPr baseColWidth="10" defaultColWidth="8.85546875" defaultRowHeight="15" x14ac:dyDescent="0.25"/>
  <cols>
    <col min="1" max="1" width="5.7109375" customWidth="1"/>
    <col min="2" max="2" width="14.85546875" customWidth="1"/>
    <col min="3" max="3" width="14.7109375" customWidth="1"/>
    <col min="4" max="4" width="5.7109375" customWidth="1"/>
    <col min="5" max="5" width="21.7109375" customWidth="1"/>
    <col min="6" max="6" width="0.5703125" customWidth="1"/>
    <col min="7" max="7" width="6.85546875" customWidth="1"/>
    <col min="8" max="8" width="2.28515625" customWidth="1"/>
    <col min="9" max="9" width="6.7109375" customWidth="1"/>
    <col min="10" max="10" width="0.7109375" customWidth="1"/>
    <col min="11" max="11" width="4.7109375" customWidth="1"/>
    <col min="12" max="23" width="8" customWidth="1"/>
  </cols>
  <sheetData>
    <row r="1" spans="1:19" ht="43.5" customHeight="1" x14ac:dyDescent="0.4">
      <c r="A1" s="1"/>
      <c r="B1" s="2" t="s">
        <v>9</v>
      </c>
      <c r="C1" s="1"/>
      <c r="D1" s="1"/>
      <c r="E1" s="1"/>
      <c r="F1" s="1"/>
      <c r="G1" s="1"/>
      <c r="H1" s="1"/>
      <c r="I1" s="1"/>
      <c r="J1" s="1"/>
      <c r="K1" s="1"/>
      <c r="L1" s="1"/>
      <c r="M1" s="1"/>
      <c r="N1" s="1"/>
      <c r="O1" s="1"/>
      <c r="P1" s="1"/>
      <c r="Q1" s="1"/>
      <c r="R1" s="1"/>
      <c r="S1" s="1"/>
    </row>
    <row r="2" spans="1:19" ht="42.75" customHeight="1" x14ac:dyDescent="0.25">
      <c r="A2" s="1"/>
      <c r="B2" s="3" t="s">
        <v>10</v>
      </c>
      <c r="C2" s="4"/>
      <c r="D2" s="4"/>
      <c r="E2" s="4"/>
      <c r="F2" s="4"/>
      <c r="G2" s="4"/>
      <c r="H2" s="4"/>
      <c r="I2" s="4"/>
      <c r="J2" s="4"/>
      <c r="K2" s="4"/>
      <c r="L2" s="4"/>
      <c r="M2" s="4"/>
      <c r="N2" s="4"/>
      <c r="O2" s="4"/>
      <c r="P2" s="4"/>
      <c r="Q2" s="4"/>
      <c r="R2" s="4"/>
      <c r="S2" s="4"/>
    </row>
    <row r="3" spans="1:19" ht="17.25" customHeight="1" x14ac:dyDescent="0.25"/>
    <row r="4" spans="1:19" ht="17.25" customHeight="1" x14ac:dyDescent="0.25"/>
    <row r="5" spans="1:19" ht="17.25" customHeight="1" x14ac:dyDescent="0.25"/>
    <row r="6" spans="1:19" ht="17.25" customHeight="1" x14ac:dyDescent="0.3">
      <c r="B6" s="5"/>
    </row>
    <row r="7" spans="1:19" ht="17.25" customHeight="1" x14ac:dyDescent="0.25"/>
    <row r="8" spans="1:19" ht="17.25" customHeight="1" x14ac:dyDescent="0.25">
      <c r="B8" s="6" t="s">
        <v>9</v>
      </c>
      <c r="C8" s="7"/>
      <c r="D8" s="8"/>
      <c r="E8" s="9" t="s">
        <v>0</v>
      </c>
    </row>
    <row r="9" spans="1:19" ht="17.25" customHeight="1" x14ac:dyDescent="0.25">
      <c r="E9" s="10"/>
    </row>
    <row r="10" spans="1:19" ht="17.25" customHeight="1" x14ac:dyDescent="0.25">
      <c r="B10" s="6" t="s">
        <v>11</v>
      </c>
      <c r="C10" s="7"/>
      <c r="D10" s="8"/>
      <c r="E10" s="9" t="s">
        <v>14</v>
      </c>
    </row>
    <row r="11" spans="1:19" ht="17.25" customHeight="1" x14ac:dyDescent="0.25">
      <c r="E11" s="10"/>
    </row>
    <row r="12" spans="1:19" ht="17.25" customHeight="1" x14ac:dyDescent="0.25">
      <c r="B12" s="6" t="s">
        <v>12</v>
      </c>
      <c r="C12" s="7"/>
      <c r="D12" s="11"/>
      <c r="E12" s="9">
        <v>250</v>
      </c>
      <c r="G12" s="12" t="s">
        <v>1</v>
      </c>
      <c r="H12" t="e">
        <f>VLOOKUP(E10,[1]data!C6:I15,7,FALSE)</f>
        <v>#N/A</v>
      </c>
    </row>
    <row r="13" spans="1:19" ht="17.25" customHeight="1" x14ac:dyDescent="0.25">
      <c r="E13" s="10"/>
    </row>
    <row r="14" spans="1:19" ht="17.25" customHeight="1" x14ac:dyDescent="0.25">
      <c r="B14" s="6" t="s">
        <v>13</v>
      </c>
      <c r="C14" s="13"/>
      <c r="D14" s="14"/>
      <c r="E14" s="9">
        <v>8</v>
      </c>
      <c r="G14" s="15"/>
      <c r="H14" s="15"/>
      <c r="I14" s="15"/>
      <c r="J14" s="15"/>
    </row>
    <row r="15" spans="1:19" ht="17.25" customHeight="1" x14ac:dyDescent="0.25">
      <c r="C15" s="15"/>
      <c r="D15" s="15"/>
      <c r="E15" s="16"/>
      <c r="G15" s="15"/>
      <c r="H15" s="15"/>
      <c r="I15" s="15"/>
      <c r="J15" s="15"/>
    </row>
    <row r="16" spans="1:19" ht="17.25" customHeight="1" x14ac:dyDescent="0.25"/>
    <row r="17" spans="2:23" ht="17.25" customHeight="1" x14ac:dyDescent="0.25">
      <c r="L17" t="s">
        <v>2</v>
      </c>
    </row>
    <row r="18" spans="2:23" ht="17.25" customHeight="1" x14ac:dyDescent="0.3">
      <c r="B18" s="5" t="s">
        <v>15</v>
      </c>
    </row>
    <row r="19" spans="2:23" ht="17.25" customHeight="1" x14ac:dyDescent="0.25">
      <c r="B19" t="s">
        <v>16</v>
      </c>
    </row>
    <row r="20" spans="2:23" ht="17.25" customHeight="1" x14ac:dyDescent="0.25"/>
    <row r="21" spans="2:23" ht="17.25" customHeight="1" x14ac:dyDescent="0.25">
      <c r="B21" s="33" t="s">
        <v>17</v>
      </c>
      <c r="C21" s="33"/>
      <c r="D21" s="33"/>
      <c r="E21" s="33"/>
      <c r="F21" s="33"/>
      <c r="G21" s="33"/>
      <c r="H21" s="33"/>
      <c r="I21" s="33"/>
      <c r="J21" s="33"/>
      <c r="K21" s="33"/>
      <c r="L21" s="33"/>
      <c r="M21" s="33"/>
      <c r="N21" s="33"/>
      <c r="O21" s="33"/>
      <c r="P21" s="33"/>
      <c r="Q21" s="15"/>
      <c r="R21" s="15"/>
      <c r="S21" s="15"/>
      <c r="T21" s="15"/>
      <c r="U21" s="15"/>
      <c r="V21" s="15"/>
      <c r="W21" s="15"/>
    </row>
    <row r="22" spans="2:23" ht="17.25" customHeight="1" x14ac:dyDescent="0.25">
      <c r="B22" s="33"/>
      <c r="C22" s="33"/>
      <c r="D22" s="33"/>
      <c r="E22" s="33"/>
      <c r="F22" s="33"/>
      <c r="G22" s="33"/>
      <c r="H22" s="33"/>
      <c r="I22" s="33"/>
      <c r="J22" s="33"/>
      <c r="K22" s="33"/>
      <c r="L22" s="33"/>
      <c r="M22" s="33"/>
      <c r="N22" s="33"/>
      <c r="O22" s="33"/>
      <c r="P22" s="33"/>
      <c r="Q22" s="15"/>
      <c r="R22" s="15"/>
      <c r="S22" s="15"/>
      <c r="T22" s="15"/>
      <c r="U22" s="15"/>
      <c r="V22" s="15"/>
      <c r="W22" s="15"/>
    </row>
    <row r="23" spans="2:23" ht="17.25" customHeight="1" x14ac:dyDescent="0.25">
      <c r="B23" s="33"/>
      <c r="C23" s="33"/>
      <c r="D23" s="33"/>
      <c r="E23" s="33"/>
      <c r="F23" s="33"/>
      <c r="G23" s="33"/>
      <c r="H23" s="33"/>
      <c r="I23" s="33"/>
      <c r="J23" s="33"/>
      <c r="K23" s="33"/>
      <c r="L23" s="33"/>
      <c r="M23" s="33"/>
      <c r="N23" s="33"/>
      <c r="O23" s="33"/>
      <c r="P23" s="33"/>
    </row>
    <row r="24" spans="2:23" ht="17.25" customHeight="1" x14ac:dyDescent="0.25">
      <c r="B24" t="s">
        <v>18</v>
      </c>
      <c r="E24" s="10"/>
      <c r="G24" s="12"/>
      <c r="M24" s="17"/>
      <c r="N24" s="12"/>
      <c r="U24" s="18" t="s">
        <v>3</v>
      </c>
      <c r="V24" s="19"/>
    </row>
    <row r="25" spans="2:23" ht="17.25" customHeight="1" x14ac:dyDescent="0.25">
      <c r="E25" s="10"/>
      <c r="G25" s="12"/>
      <c r="M25" s="17"/>
      <c r="N25" s="12"/>
      <c r="U25" s="19"/>
      <c r="V25" s="19"/>
    </row>
    <row r="26" spans="2:23" ht="17.25" customHeight="1" x14ac:dyDescent="0.25">
      <c r="B26" t="s">
        <v>19</v>
      </c>
      <c r="E26" s="10"/>
      <c r="G26" s="12"/>
      <c r="M26" s="17"/>
      <c r="N26" s="12"/>
      <c r="U26" s="19"/>
      <c r="V26" s="19"/>
    </row>
    <row r="27" spans="2:23" ht="17.25" customHeight="1" x14ac:dyDescent="0.25">
      <c r="E27" s="10"/>
      <c r="G27" s="12"/>
      <c r="M27" s="17"/>
      <c r="N27" s="12"/>
    </row>
    <row r="28" spans="2:23" ht="17.25" customHeight="1" x14ac:dyDescent="0.25">
      <c r="B28" s="20" t="s">
        <v>4</v>
      </c>
      <c r="C28" s="15"/>
      <c r="D28" s="15"/>
      <c r="F28" s="15"/>
      <c r="G28" s="15"/>
      <c r="M28" s="17"/>
      <c r="N28" s="12"/>
    </row>
    <row r="29" spans="2:23" ht="17.25" customHeight="1" x14ac:dyDescent="0.25">
      <c r="B29" s="15"/>
      <c r="C29" s="15"/>
      <c r="D29" s="15"/>
      <c r="F29" s="15"/>
      <c r="G29" s="21"/>
      <c r="M29" s="17"/>
      <c r="N29" s="12"/>
    </row>
    <row r="30" spans="2:23" ht="17.25" customHeight="1" x14ac:dyDescent="0.25">
      <c r="B30" s="6" t="s">
        <v>20</v>
      </c>
      <c r="C30" s="7"/>
      <c r="D30" s="7"/>
      <c r="E30" s="7"/>
      <c r="F30" s="7"/>
      <c r="G30" s="7"/>
      <c r="H30" s="7"/>
      <c r="I30" s="22" t="e">
        <f>VLOOKUP(E10,LOOK_TABLE,LOOK_COL,FALSE)</f>
        <v>#N/A</v>
      </c>
      <c r="J30" s="23"/>
      <c r="K30" s="12" t="s">
        <v>1</v>
      </c>
      <c r="M30" s="17"/>
      <c r="N30" s="12"/>
    </row>
    <row r="31" spans="2:23" ht="17.25" customHeight="1" x14ac:dyDescent="0.25">
      <c r="E31" s="10"/>
      <c r="G31" s="12"/>
      <c r="M31" s="17"/>
      <c r="N31" s="12"/>
    </row>
    <row r="32" spans="2:23" ht="17.25" customHeight="1" x14ac:dyDescent="0.25">
      <c r="G32" s="24" t="s">
        <v>5</v>
      </c>
      <c r="H32" s="7"/>
      <c r="I32" s="25" t="s">
        <v>6</v>
      </c>
      <c r="J32" s="23"/>
      <c r="M32" s="17"/>
      <c r="N32" s="12"/>
    </row>
    <row r="33" spans="2:15" ht="17.25" customHeight="1" x14ac:dyDescent="0.25">
      <c r="B33" s="6" t="s">
        <v>21</v>
      </c>
      <c r="C33" s="7"/>
      <c r="D33" s="7"/>
      <c r="E33" s="7"/>
      <c r="F33" s="8"/>
      <c r="G33" s="26" t="str">
        <f>IFERROR((1+SPILL/100)*((I30^2/4*PI()-AREA_NOM)*E12)/1000,"-")</f>
        <v>-</v>
      </c>
      <c r="H33" s="27" t="s">
        <v>7</v>
      </c>
      <c r="I33" s="28" t="str">
        <f>IFERROR((I30^2/4*PI()*E12)/1000,"-")</f>
        <v>-</v>
      </c>
      <c r="J33" s="29"/>
      <c r="K33" s="12" t="s">
        <v>8</v>
      </c>
      <c r="M33" s="17"/>
      <c r="N33" s="12"/>
    </row>
    <row r="34" spans="2:15" ht="17.25" customHeight="1" x14ac:dyDescent="0.25">
      <c r="B34" s="6" t="s">
        <v>22</v>
      </c>
      <c r="C34" s="7"/>
      <c r="D34" s="7"/>
      <c r="E34" s="30"/>
      <c r="F34" s="8"/>
      <c r="G34" s="24" t="str">
        <f>IFERROR(ROUNDUP($E$14*G33/TUBE_ML,0),"-")</f>
        <v>-</v>
      </c>
      <c r="H34" s="27" t="s">
        <v>7</v>
      </c>
      <c r="I34" s="25" t="str">
        <f>IFERROR(ROUNDUP($E$14*I33/TUBE_ML,0),"-")</f>
        <v>-</v>
      </c>
      <c r="J34" s="23"/>
      <c r="M34" s="17"/>
      <c r="N34" s="12"/>
    </row>
    <row r="35" spans="2:15" ht="17.25" customHeight="1" x14ac:dyDescent="0.25">
      <c r="B35" s="31" t="s">
        <v>23</v>
      </c>
      <c r="C35" s="7"/>
      <c r="D35" s="7"/>
      <c r="E35" s="7"/>
      <c r="F35" s="8"/>
      <c r="G35" s="26" t="str">
        <f>IFERROR(E12-(G33/(I30^2/4*PI())*1000),"-")</f>
        <v>-</v>
      </c>
      <c r="H35" s="27"/>
      <c r="I35" s="8"/>
      <c r="K35" s="12" t="s">
        <v>1</v>
      </c>
      <c r="M35" s="17"/>
      <c r="N35" s="12"/>
    </row>
    <row r="36" spans="2:15" ht="17.25" customHeight="1" x14ac:dyDescent="0.25">
      <c r="G36" s="12"/>
      <c r="M36" s="17"/>
      <c r="N36" s="12"/>
    </row>
    <row r="37" spans="2:15" ht="17.25" customHeight="1" x14ac:dyDescent="0.25">
      <c r="G37" s="12"/>
      <c r="M37" s="17"/>
      <c r="N37" s="12"/>
    </row>
    <row r="38" spans="2:15" ht="17.25" customHeight="1" x14ac:dyDescent="0.25">
      <c r="C38" s="32"/>
      <c r="F38" s="17"/>
      <c r="G38" s="12"/>
    </row>
    <row r="39" spans="2:15" ht="17.25" customHeight="1" x14ac:dyDescent="0.25">
      <c r="H39" s="32"/>
      <c r="I39" s="32"/>
      <c r="J39" s="32"/>
    </row>
    <row r="40" spans="2:15" ht="17.25" customHeight="1" x14ac:dyDescent="0.25">
      <c r="H40" s="32"/>
      <c r="I40" s="32"/>
      <c r="J40" s="32"/>
    </row>
    <row r="41" spans="2:15" ht="17.25" customHeight="1" x14ac:dyDescent="0.25">
      <c r="B41" s="32"/>
      <c r="C41" s="32"/>
      <c r="E41" s="32"/>
      <c r="F41" s="32"/>
      <c r="G41" s="32"/>
      <c r="H41" s="32"/>
      <c r="I41" s="32"/>
      <c r="J41" s="32"/>
    </row>
    <row r="42" spans="2:15" ht="17.25" customHeight="1" x14ac:dyDescent="0.25">
      <c r="F42" s="17"/>
      <c r="H42" s="32"/>
      <c r="O42" s="17"/>
    </row>
    <row r="43" spans="2:15" ht="17.25" customHeight="1" x14ac:dyDescent="0.25"/>
    <row r="44" spans="2:15" ht="17.25" customHeight="1" x14ac:dyDescent="0.25">
      <c r="F44" s="17"/>
    </row>
    <row r="45" spans="2:15" ht="17.25" customHeight="1" x14ac:dyDescent="0.25"/>
    <row r="46" spans="2:15" ht="17.25" customHeight="1" x14ac:dyDescent="0.25"/>
    <row r="47" spans="2:15" ht="17.25" customHeight="1" x14ac:dyDescent="0.25"/>
    <row r="48" spans="2:15" ht="17.25" customHeight="1" x14ac:dyDescent="0.25"/>
    <row r="49" customFormat="1" ht="17.25" customHeight="1" x14ac:dyDescent="0.25"/>
  </sheetData>
  <mergeCells count="1">
    <mergeCell ref="B21:P23"/>
  </mergeCells>
  <conditionalFormatting sqref="E24:F27 I30 K30 E31:F31 F33 E34:F34 F35 E36:F37">
    <cfRule type="containsText" dxfId="0" priority="1" operator="containsText" text="Välj ankarmassa ONE eller HY för denna gängstång">
      <formula>NOT(ISERROR(SEARCH("Välj ankarmassa ONE eller HY för denna gängstång",E24)))</formula>
    </cfRule>
  </conditionalFormatting>
  <dataValidations count="2">
    <dataValidation allowBlank="1" showDropDown="1" showInputMessage="1" showErrorMessage="1" sqref="E31 I33:J33 E34 I30 E24:E27" xr:uid="{93016521-AD7A-4D3B-AFD0-1BD280525C28}"/>
    <dataValidation type="list" allowBlank="1" showDropDown="1" showInputMessage="1" showErrorMessage="1" sqref="E36:E37" xr:uid="{8343E958-549C-4C64-8BAE-5025633FA4AE}">
      <formula1>$F$6:$F$11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Silje Netskar</dc:creator>
  <cp:lastModifiedBy>Pål Jahr</cp:lastModifiedBy>
  <dcterms:created xsi:type="dcterms:W3CDTF">2024-01-28T12:37:59Z</dcterms:created>
  <dcterms:modified xsi:type="dcterms:W3CDTF">2024-01-29T19:32:07Z</dcterms:modified>
</cp:coreProperties>
</file>